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742"/>
  </bookViews>
  <sheets>
    <sheet name="汇总表" sheetId="6" r:id="rId1"/>
    <sheet name="招标清单2024.7.13（A组团包工包料）" sheetId="1" r:id="rId2"/>
    <sheet name="招标清单2024.7.13（B组团包工包料）" sheetId="4" r:id="rId3"/>
  </sheets>
  <definedNames>
    <definedName name="_xlnm._FilterDatabase" localSheetId="2" hidden="1">'招标清单2024.7.13（B组团包工包料）'!$A$3:$Q$11</definedName>
    <definedName name="_xlnm.Print_Titles" localSheetId="1">'招标清单2024.7.13（A组团包工包料）'!$1:$3</definedName>
    <definedName name="_xlnm.Print_Titles" localSheetId="2">'招标清单2024.7.13（B组团包工包料）'!$1:$3</definedName>
    <definedName name="_xlnm.Print_Area" localSheetId="2">'招标清单2024.7.13（B组团包工包料）'!$A$1:$L$14</definedName>
    <definedName name="_xlnm.Print_Area" localSheetId="1">'招标清单2024.7.13（A组团包工包料）'!$A$1:$L$41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<sst xmlns="http://schemas.openxmlformats.org/spreadsheetml/2006/main" count="162" uniqueCount="68">
  <si>
    <t>汇总表（20240713版）</t>
  </si>
  <si>
    <t>工程名称：南京现代表面处理科技产业中心项目一期A地块-桩基工程（包工包料）</t>
  </si>
  <si>
    <t>序号</t>
  </si>
  <si>
    <t>项目名称</t>
  </si>
  <si>
    <t>单位</t>
  </si>
  <si>
    <t>不含税工程造价合计（元）</t>
  </si>
  <si>
    <t>税率</t>
  </si>
  <si>
    <t>含税工程造价合计（元）</t>
  </si>
  <si>
    <t>备注</t>
  </si>
  <si>
    <t>一</t>
  </si>
  <si>
    <t>包工包料</t>
  </si>
  <si>
    <t>A组团桩基工程（包工包料）</t>
  </si>
  <si>
    <t>元</t>
  </si>
  <si>
    <t>B组团桩基工程（包工包料）</t>
  </si>
  <si>
    <t>合计（1+2）</t>
  </si>
  <si>
    <t>报价单位（盖章）：</t>
  </si>
  <si>
    <t>报价日期：2024年  月   日</t>
  </si>
  <si>
    <t>报价有效期至2024年9月30日</t>
  </si>
  <si>
    <t>南京现代表面处理科技产业中心项目一期A地块-桩基工程量清单（A组团）（20240713版）</t>
  </si>
  <si>
    <t>项目特征描述</t>
  </si>
  <si>
    <t>计量单位</t>
  </si>
  <si>
    <t>工程量A</t>
  </si>
  <si>
    <t>人工费B
（元）</t>
  </si>
  <si>
    <t>主材费C
（元）</t>
  </si>
  <si>
    <t>除主材、人工费、税金以外的其他费用D
（元）</t>
  </si>
  <si>
    <t>不含税
综合单价E=B+C+D
（元）</t>
  </si>
  <si>
    <t>不含税
综合合价F=A*E
（元）</t>
  </si>
  <si>
    <t>品牌</t>
  </si>
  <si>
    <t>1#楼桩基工程</t>
  </si>
  <si>
    <t>预制钢筋混凝土管桩（φ500mm）</t>
  </si>
  <si>
    <t>1、名称：预应力管桩-φ500mm（(PHC-500AB(100)-C80)GB13476-2023）
2、沉桩方法：静压沉桩</t>
  </si>
  <si>
    <t>m</t>
  </si>
  <si>
    <t>预制钢筋混凝土管桩（φ400mm）</t>
  </si>
  <si>
    <t>1、名称：预应力管桩-φ400mm（(PHC-400AB(95)-C80)GB13476-2023）
2、沉桩方法：静压沉桩</t>
  </si>
  <si>
    <t>管桩送桩</t>
  </si>
  <si>
    <t>送桩</t>
  </si>
  <si>
    <t>1#楼桩基工程小计（1+2+3）</t>
  </si>
  <si>
    <t>二</t>
  </si>
  <si>
    <t>2#楼桩基工程</t>
  </si>
  <si>
    <t>2#楼桩基工程小计（4+5）</t>
  </si>
  <si>
    <t>三</t>
  </si>
  <si>
    <t>3#楼桩基工程</t>
  </si>
  <si>
    <t>3#楼桩基工程小计（6+7+8）</t>
  </si>
  <si>
    <t>四</t>
  </si>
  <si>
    <t>4#楼桩基工程</t>
  </si>
  <si>
    <t>4#楼桩基工程小计（9+10+11）</t>
  </si>
  <si>
    <t>五</t>
  </si>
  <si>
    <t>5#楼桩基工程</t>
  </si>
  <si>
    <t>5#楼桩基工程小计（12+13+14）</t>
  </si>
  <si>
    <t>六</t>
  </si>
  <si>
    <t>8#楼桩基工程</t>
  </si>
  <si>
    <t>8#楼桩基工程小计（15+16）</t>
  </si>
  <si>
    <t>七</t>
  </si>
  <si>
    <t>不含税工程合计（1+2+3+.....+16）</t>
  </si>
  <si>
    <t>八</t>
  </si>
  <si>
    <r>
      <rPr>
        <b/>
        <sz val="12"/>
        <rFont val="宋体"/>
        <charset val="134"/>
      </rPr>
      <t>税金（含税</t>
    </r>
    <r>
      <rPr>
        <b/>
        <u/>
        <sz val="12"/>
        <rFont val="宋体"/>
        <charset val="134"/>
      </rPr>
      <t xml:space="preserve">   %</t>
    </r>
    <r>
      <rPr>
        <b/>
        <sz val="12"/>
        <rFont val="宋体"/>
        <charset val="134"/>
      </rPr>
      <t>）</t>
    </r>
  </si>
  <si>
    <t>九</t>
  </si>
  <si>
    <t>含税工程合计（七+八）</t>
  </si>
  <si>
    <t>其中人工费合计</t>
  </si>
  <si>
    <r>
      <rPr>
        <sz val="12"/>
        <rFont val="??"/>
        <charset val="134"/>
        <scheme val="minor"/>
      </rPr>
      <t>备注：1、本工程工程量暂定，价格为含税价，开具票面</t>
    </r>
    <r>
      <rPr>
        <u/>
        <sz val="12"/>
        <rFont val="??"/>
        <charset val="134"/>
        <scheme val="minor"/>
      </rPr>
      <t xml:space="preserve">       %</t>
    </r>
    <r>
      <rPr>
        <sz val="12"/>
        <rFont val="??"/>
        <charset val="134"/>
        <scheme val="minor"/>
      </rPr>
      <t xml:space="preserve">增值税专用发票（税率按国家政策执行，造价随之调整）。
            </t>
    </r>
    <r>
      <rPr>
        <b/>
        <sz val="12"/>
        <rFont val="??"/>
        <charset val="134"/>
        <scheme val="minor"/>
      </rPr>
      <t>2、本工程由乙方包工、包料、包机械完成。</t>
    </r>
    <r>
      <rPr>
        <sz val="12"/>
        <rFont val="??"/>
        <charset val="134"/>
        <scheme val="minor"/>
      </rPr>
      <t xml:space="preserve">
            3、桩工程量按桩入土长度计算（桩尖长度不计）。
           </t>
    </r>
    <r>
      <rPr>
        <b/>
        <sz val="12"/>
        <rFont val="??"/>
        <charset val="134"/>
        <scheme val="minor"/>
      </rPr>
      <t xml:space="preserve"> 4、单价包含机械进退场费、桩尖、超深接桩、锯桩、凿桩等费用。
 </t>
    </r>
    <r>
      <rPr>
        <sz val="12"/>
        <rFont val="??"/>
        <charset val="134"/>
        <scheme val="minor"/>
      </rPr>
      <t xml:space="preserve">           5、 其他费用D：包含辅材、机械费、措施费、管理费、利润等除主材、人工费及税金以外的其他所有费用。
            6、本工程项目特征描述包括但不限于以上内容，具体做法按照图纸要求执行。
            7、其余包含施工内容详见合同条款。</t>
    </r>
  </si>
  <si>
    <t>南京现代表面处理科技产业中心项目一期A地块-桩基工程量清单（B组团）（20240713版）</t>
  </si>
  <si>
    <t>A组团面积</t>
  </si>
  <si>
    <t>单方</t>
  </si>
  <si>
    <t>B组团面积</t>
  </si>
  <si>
    <t>B组团工程量</t>
  </si>
  <si>
    <t>不含税工程合计（1+2+3）</t>
  </si>
  <si>
    <t>含税工程合计（6+7）</t>
  </si>
  <si>
    <r>
      <rPr>
        <sz val="12"/>
        <rFont val="??"/>
        <charset val="134"/>
        <scheme val="minor"/>
      </rPr>
      <t>备注：1、本工程工程量暂定，价格为含税价，开具票面</t>
    </r>
    <r>
      <rPr>
        <u/>
        <sz val="12"/>
        <rFont val="??"/>
        <charset val="134"/>
        <scheme val="minor"/>
      </rPr>
      <t xml:space="preserve">       %</t>
    </r>
    <r>
      <rPr>
        <sz val="12"/>
        <rFont val="??"/>
        <charset val="134"/>
        <scheme val="minor"/>
      </rPr>
      <t xml:space="preserve">增值税专用发票（税率按国家政策执行，造价随之调整）。
            </t>
    </r>
    <r>
      <rPr>
        <b/>
        <sz val="12"/>
        <rFont val="??"/>
        <charset val="134"/>
        <scheme val="minor"/>
      </rPr>
      <t>2、本工程由乙方包工、包料、包机械完成。</t>
    </r>
    <r>
      <rPr>
        <sz val="12"/>
        <rFont val="??"/>
        <charset val="134"/>
        <scheme val="minor"/>
      </rPr>
      <t xml:space="preserve">
            3、桩工程量按桩入土长度计算（桩尖长度不计）。
           </t>
    </r>
    <r>
      <rPr>
        <b/>
        <sz val="12"/>
        <rFont val="??"/>
        <charset val="134"/>
        <scheme val="minor"/>
      </rPr>
      <t xml:space="preserve"> 4、单价包含机械进退场费、桩尖、超深接桩、锯桩、凿桩等费用。 
 </t>
    </r>
    <r>
      <rPr>
        <sz val="12"/>
        <rFont val="??"/>
        <charset val="134"/>
        <scheme val="minor"/>
      </rPr>
      <t xml:space="preserve">           5、 其他费用D：包含辅材、机械费、措施费、管理费、利润等除主材、人工费及税金以外的其他所有费用。
            6、本工程项目特征描述包括但不限于以上内容，具体做法参考1-5#及8#厂房图纸要求执行。
            7、其余包含施工内容详见合同条款。
            8、本次招标范围包含6#7#厂房、9#~12#厂房、暂存仓库1、初期雨水收集池、门卫室一、门卫室二、门卫室三及地下废水管廊等，除A组团以外的本地块其他所有单体及附属工程桩基础工程。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</si>
</sst>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  <numFmt numFmtId="178" formatCode="#,##0.00_ "/>
  </numFmts>
  <fonts count="40">
    <font>
      <sz val="9"/>
      <color theme="1"/>
      <name val="??"/>
      <charset val="134"/>
      <scheme val="minor"/>
    </font>
    <font>
      <b/>
      <sz val="9"/>
      <color theme="1"/>
      <name val="??"/>
      <charset val="134"/>
      <scheme val="minor"/>
    </font>
    <font>
      <sz val="9"/>
      <color theme="0" tint="-0.25"/>
      <name val="??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name val="??"/>
      <charset val="134"/>
      <scheme val="minor"/>
    </font>
    <font>
      <sz val="11"/>
      <name val="宋体"/>
      <charset val="134"/>
    </font>
    <font>
      <sz val="12"/>
      <color theme="0" tint="-0.25"/>
      <name val="宋体"/>
      <charset val="134"/>
    </font>
    <font>
      <b/>
      <sz val="9"/>
      <color theme="0" tint="-0.25"/>
      <name val="??"/>
      <charset val="134"/>
      <scheme val="minor"/>
    </font>
    <font>
      <sz val="12"/>
      <color theme="1"/>
      <name val="??"/>
      <charset val="134"/>
      <scheme val="minor"/>
    </font>
    <font>
      <sz val="11"/>
      <color theme="1"/>
      <name val="??"/>
      <charset val="134"/>
      <scheme val="minor"/>
    </font>
    <font>
      <sz val="10"/>
      <color theme="1"/>
      <name val="??"/>
      <charset val="134"/>
      <scheme val="minor"/>
    </font>
    <font>
      <b/>
      <sz val="10"/>
      <color theme="1"/>
      <name val="??"/>
      <charset val="134"/>
      <scheme val="minor"/>
    </font>
    <font>
      <b/>
      <sz val="18"/>
      <color theme="1"/>
      <name val="宋体"/>
      <charset val="134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  <font>
      <b/>
      <u/>
      <sz val="12"/>
      <name val="宋体"/>
      <charset val="134"/>
    </font>
    <font>
      <u/>
      <sz val="12"/>
      <name val="??"/>
      <charset val="134"/>
      <scheme val="minor"/>
    </font>
    <font>
      <b/>
      <sz val="12"/>
      <name val="??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7" fillId="5" borderId="8" applyNumberFormat="0" applyAlignment="0" applyProtection="0">
      <alignment vertical="center"/>
    </xf>
    <xf numFmtId="0" fontId="28" fillId="5" borderId="7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0" fillId="0" borderId="0"/>
  </cellStyleXfs>
  <cellXfs count="47">
    <xf numFmtId="0" fontId="0" fillId="0" borderId="0" xfId="49"/>
    <xf numFmtId="0" fontId="1" fillId="0" borderId="0" xfId="49" applyFont="1"/>
    <xf numFmtId="0" fontId="0" fillId="0" borderId="0" xfId="49" applyFont="1"/>
    <xf numFmtId="0" fontId="0" fillId="0" borderId="0" xfId="49" applyAlignment="1"/>
    <xf numFmtId="0" fontId="2" fillId="0" borderId="0" xfId="49" applyFont="1"/>
    <xf numFmtId="176" fontId="2" fillId="0" borderId="0" xfId="49" applyNumberFormat="1" applyFont="1"/>
    <xf numFmtId="0" fontId="3" fillId="2" borderId="0" xfId="49" applyFont="1" applyFill="1" applyAlignment="1">
      <alignment horizontal="center" vertical="center" wrapText="1"/>
    </xf>
    <xf numFmtId="0" fontId="4" fillId="2" borderId="0" xfId="49" applyFont="1" applyFill="1" applyAlignment="1">
      <alignment horizontal="left" vertical="center" wrapText="1"/>
    </xf>
    <xf numFmtId="0" fontId="5" fillId="2" borderId="1" xfId="49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left" vertical="center" wrapText="1"/>
    </xf>
    <xf numFmtId="0" fontId="6" fillId="0" borderId="1" xfId="49" applyFont="1" applyBorder="1"/>
    <xf numFmtId="0" fontId="7" fillId="2" borderId="1" xfId="49" applyFont="1" applyFill="1" applyBorder="1" applyAlignment="1">
      <alignment horizontal="center" vertical="center" wrapText="1"/>
    </xf>
    <xf numFmtId="0" fontId="7" fillId="2" borderId="2" xfId="49" applyFont="1" applyFill="1" applyBorder="1" applyAlignment="1">
      <alignment horizontal="center" vertical="center" wrapText="1"/>
    </xf>
    <xf numFmtId="0" fontId="7" fillId="2" borderId="3" xfId="49" applyFont="1" applyFill="1" applyBorder="1" applyAlignment="1">
      <alignment horizontal="center" vertical="center" wrapText="1"/>
    </xf>
    <xf numFmtId="0" fontId="7" fillId="2" borderId="1" xfId="49" applyFont="1" applyFill="1" applyBorder="1" applyAlignment="1">
      <alignment vertical="center" wrapText="1"/>
    </xf>
    <xf numFmtId="0" fontId="8" fillId="0" borderId="1" xfId="49" applyFont="1" applyBorder="1"/>
    <xf numFmtId="0" fontId="5" fillId="2" borderId="2" xfId="49" applyFont="1" applyFill="1" applyBorder="1" applyAlignment="1">
      <alignment horizontal="center" vertical="center" wrapText="1"/>
    </xf>
    <xf numFmtId="0" fontId="5" fillId="2" borderId="3" xfId="49" applyFont="1" applyFill="1" applyBorder="1" applyAlignment="1">
      <alignment horizontal="center" vertical="center" wrapText="1"/>
    </xf>
    <xf numFmtId="0" fontId="9" fillId="0" borderId="0" xfId="49" applyFont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76" fontId="10" fillId="0" borderId="0" xfId="0" applyNumberFormat="1" applyFont="1" applyFill="1" applyBorder="1" applyAlignment="1">
      <alignment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vertical="center" wrapText="1"/>
    </xf>
    <xf numFmtId="0" fontId="11" fillId="2" borderId="1" xfId="49" applyFont="1" applyFill="1" applyBorder="1" applyAlignment="1">
      <alignment horizontal="left" vertical="center" wrapText="1"/>
    </xf>
    <xf numFmtId="0" fontId="12" fillId="0" borderId="0" xfId="49" applyFont="1"/>
    <xf numFmtId="177" fontId="2" fillId="0" borderId="0" xfId="49" applyNumberFormat="1" applyFont="1"/>
    <xf numFmtId="176" fontId="12" fillId="0" borderId="0" xfId="49" applyNumberFormat="1" applyFont="1"/>
    <xf numFmtId="0" fontId="1" fillId="0" borderId="0" xfId="49" applyFont="1" applyAlignment="1">
      <alignment vertical="center"/>
    </xf>
    <xf numFmtId="0" fontId="7" fillId="2" borderId="1" xfId="49" applyFont="1" applyFill="1" applyBorder="1" applyAlignment="1">
      <alignment horizontal="left" vertical="center" wrapText="1"/>
    </xf>
    <xf numFmtId="0" fontId="8" fillId="0" borderId="1" xfId="49" applyFont="1" applyBorder="1" applyAlignment="1">
      <alignment vertical="center"/>
    </xf>
    <xf numFmtId="0" fontId="13" fillId="0" borderId="0" xfId="49" applyFont="1" applyAlignment="1">
      <alignment horizontal="left" vertical="center" wrapText="1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178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tabSelected="1" workbookViewId="0">
      <selection activeCell="I7" sqref="I7"/>
    </sheetView>
  </sheetViews>
  <sheetFormatPr defaultColWidth="12" defaultRowHeight="14.25" outlineLevelCol="6"/>
  <cols>
    <col min="1" max="1" width="7" style="34" customWidth="1"/>
    <col min="2" max="2" width="39.6666666666667" style="34" customWidth="1"/>
    <col min="3" max="3" width="7.33333333333333" style="34" customWidth="1"/>
    <col min="4" max="4" width="17.1333333333333" style="34" customWidth="1"/>
    <col min="5" max="5" width="9.54285714285714" style="34" customWidth="1"/>
    <col min="6" max="6" width="18.7142857142857" style="34" customWidth="1"/>
    <col min="7" max="7" width="11.5238095238095" style="34" customWidth="1"/>
    <col min="8" max="8" width="12" style="34"/>
    <col min="9" max="9" width="13.5047619047619" style="34"/>
    <col min="10" max="16384" width="12" style="34"/>
  </cols>
  <sheetData>
    <row r="1" s="34" customFormat="1" spans="1:7">
      <c r="A1" s="37" t="s">
        <v>0</v>
      </c>
      <c r="B1" s="37"/>
      <c r="C1" s="37"/>
      <c r="D1" s="37"/>
      <c r="E1" s="37"/>
      <c r="F1" s="37"/>
      <c r="G1" s="37"/>
    </row>
    <row r="2" s="34" customFormat="1" ht="26.1" customHeight="1" spans="1:7">
      <c r="A2" s="37"/>
      <c r="B2" s="37"/>
      <c r="C2" s="37"/>
      <c r="D2" s="37"/>
      <c r="E2" s="37"/>
      <c r="F2" s="37"/>
      <c r="G2" s="37"/>
    </row>
    <row r="3" s="35" customFormat="1" ht="27" customHeight="1" spans="1:7">
      <c r="A3" s="38" t="s">
        <v>1</v>
      </c>
      <c r="B3" s="38"/>
      <c r="C3" s="38"/>
      <c r="D3" s="38"/>
      <c r="E3" s="38"/>
      <c r="F3" s="38"/>
      <c r="G3" s="38"/>
    </row>
    <row r="4" s="35" customFormat="1" ht="18" customHeight="1" spans="1:7">
      <c r="A4" s="39" t="s">
        <v>2</v>
      </c>
      <c r="B4" s="40" t="s">
        <v>3</v>
      </c>
      <c r="C4" s="40" t="s">
        <v>4</v>
      </c>
      <c r="D4" s="39" t="s">
        <v>5</v>
      </c>
      <c r="E4" s="39" t="s">
        <v>6</v>
      </c>
      <c r="F4" s="39" t="s">
        <v>7</v>
      </c>
      <c r="G4" s="40" t="s">
        <v>8</v>
      </c>
    </row>
    <row r="5" s="35" customFormat="1" ht="24" customHeight="1" spans="1:7">
      <c r="A5" s="39"/>
      <c r="B5" s="40"/>
      <c r="C5" s="40"/>
      <c r="D5" s="39"/>
      <c r="E5" s="39"/>
      <c r="F5" s="39"/>
      <c r="G5" s="40"/>
    </row>
    <row r="6" s="36" customFormat="1" ht="40" customHeight="1" spans="1:7">
      <c r="A6" s="41" t="s">
        <v>9</v>
      </c>
      <c r="B6" s="42" t="s">
        <v>10</v>
      </c>
      <c r="C6" s="42"/>
      <c r="D6" s="41"/>
      <c r="E6" s="41"/>
      <c r="F6" s="41"/>
      <c r="G6" s="42"/>
    </row>
    <row r="7" s="35" customFormat="1" ht="40" customHeight="1" spans="1:7">
      <c r="A7" s="40">
        <v>1</v>
      </c>
      <c r="B7" s="43" t="s">
        <v>11</v>
      </c>
      <c r="C7" s="40" t="s">
        <v>12</v>
      </c>
      <c r="D7" s="40"/>
      <c r="E7" s="40"/>
      <c r="F7" s="44"/>
      <c r="G7" s="45"/>
    </row>
    <row r="8" s="35" customFormat="1" ht="40" customHeight="1" spans="1:7">
      <c r="A8" s="40">
        <v>2</v>
      </c>
      <c r="B8" s="43" t="s">
        <v>13</v>
      </c>
      <c r="C8" s="40" t="s">
        <v>12</v>
      </c>
      <c r="D8" s="40"/>
      <c r="E8" s="40"/>
      <c r="F8" s="44"/>
      <c r="G8" s="46"/>
    </row>
    <row r="9" s="36" customFormat="1" ht="40" customHeight="1" spans="1:7">
      <c r="A9" s="41"/>
      <c r="B9" s="42" t="s">
        <v>14</v>
      </c>
      <c r="C9" s="42" t="s">
        <v>12</v>
      </c>
      <c r="D9" s="41"/>
      <c r="E9" s="41"/>
      <c r="F9" s="41"/>
      <c r="G9" s="42"/>
    </row>
    <row r="10" s="34" customFormat="1" ht="21.95" customHeight="1"/>
    <row r="11" s="34" customFormat="1" ht="15" customHeight="1" spans="2:7">
      <c r="B11" s="21" t="s">
        <v>15</v>
      </c>
      <c r="C11" s="21"/>
      <c r="D11" s="22"/>
      <c r="E11" s="23" t="s">
        <v>16</v>
      </c>
      <c r="F11" s="23"/>
      <c r="G11"/>
    </row>
    <row r="12" s="34" customFormat="1" ht="18.95" customHeight="1" spans="2:7">
      <c r="B12" s="21"/>
      <c r="C12" s="21"/>
      <c r="D12" s="22"/>
      <c r="E12" s="23" t="s">
        <v>17</v>
      </c>
      <c r="F12" s="23"/>
      <c r="G12"/>
    </row>
    <row r="13" s="34" customFormat="1" ht="20.1" customHeight="1"/>
    <row r="14" s="34" customFormat="1" ht="18" customHeight="1"/>
    <row r="15" s="34" customFormat="1" ht="21" customHeight="1"/>
    <row r="16" s="34" customFormat="1" ht="17.1" customHeight="1"/>
    <row r="17" s="34" customFormat="1" ht="24" customHeight="1"/>
  </sheetData>
  <mergeCells count="9">
    <mergeCell ref="A3:G3"/>
    <mergeCell ref="A4:A5"/>
    <mergeCell ref="B4:B5"/>
    <mergeCell ref="C4:C5"/>
    <mergeCell ref="D4:D5"/>
    <mergeCell ref="E4:E5"/>
    <mergeCell ref="F4:F5"/>
    <mergeCell ref="G4:G5"/>
    <mergeCell ref="A1:G2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8"/>
  <sheetViews>
    <sheetView showGridLines="0" view="pageBreakPreview" zoomScaleNormal="100" workbookViewId="0">
      <pane ySplit="3" topLeftCell="A34" activePane="bottomLeft" state="frozen"/>
      <selection/>
      <selection pane="bottomLeft" activeCell="B37" sqref="B37:G38"/>
    </sheetView>
  </sheetViews>
  <sheetFormatPr defaultColWidth="9" defaultRowHeight="12"/>
  <cols>
    <col min="1" max="1" width="5.5047619047619" customWidth="1"/>
    <col min="2" max="2" width="22.7142857142857" customWidth="1"/>
    <col min="3" max="3" width="38" customWidth="1"/>
    <col min="4" max="4" width="6" customWidth="1"/>
    <col min="5" max="5" width="10.6666666666667" style="3" customWidth="1"/>
    <col min="6" max="6" width="8.5047619047619" customWidth="1"/>
    <col min="7" max="11" width="12.1714285714286" customWidth="1"/>
    <col min="12" max="12" width="11" customWidth="1"/>
  </cols>
  <sheetData>
    <row r="1" ht="57" customHeight="1" spans="1:12">
      <c r="A1" s="6" t="s">
        <v>18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ht="38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ht="86" customHeight="1" spans="1:12">
      <c r="A3" s="8" t="s">
        <v>2</v>
      </c>
      <c r="B3" s="8" t="s">
        <v>3</v>
      </c>
      <c r="C3" s="8" t="s">
        <v>19</v>
      </c>
      <c r="D3" s="8" t="s">
        <v>20</v>
      </c>
      <c r="E3" s="8" t="s">
        <v>21</v>
      </c>
      <c r="F3" s="9" t="s">
        <v>22</v>
      </c>
      <c r="G3" s="9" t="s">
        <v>23</v>
      </c>
      <c r="H3" s="9" t="s">
        <v>24</v>
      </c>
      <c r="I3" s="24" t="s">
        <v>25</v>
      </c>
      <c r="J3" s="24" t="s">
        <v>26</v>
      </c>
      <c r="K3" s="24" t="s">
        <v>27</v>
      </c>
      <c r="L3" s="9" t="s">
        <v>8</v>
      </c>
    </row>
    <row r="4" s="1" customFormat="1" ht="33" customHeight="1" spans="1:12">
      <c r="A4" s="13" t="s">
        <v>9</v>
      </c>
      <c r="B4" s="14" t="s">
        <v>28</v>
      </c>
      <c r="C4" s="15"/>
      <c r="D4" s="31"/>
      <c r="E4" s="16"/>
      <c r="F4" s="17"/>
      <c r="G4" s="17"/>
      <c r="H4" s="17"/>
      <c r="I4" s="17"/>
      <c r="J4" s="17"/>
      <c r="K4" s="17"/>
      <c r="L4" s="17"/>
    </row>
    <row r="5" ht="63" customHeight="1" spans="1:12">
      <c r="A5" s="10">
        <v>1</v>
      </c>
      <c r="B5" s="11" t="s">
        <v>29</v>
      </c>
      <c r="C5" s="11" t="s">
        <v>30</v>
      </c>
      <c r="D5" s="10" t="s">
        <v>31</v>
      </c>
      <c r="E5" s="8">
        <f>170*32</f>
        <v>5440</v>
      </c>
      <c r="F5" s="12"/>
      <c r="G5" s="12"/>
      <c r="H5" s="12"/>
      <c r="I5" s="12"/>
      <c r="J5" s="12"/>
      <c r="K5" s="12"/>
      <c r="L5" s="25"/>
    </row>
    <row r="6" ht="63" customHeight="1" spans="1:12">
      <c r="A6" s="10">
        <v>2</v>
      </c>
      <c r="B6" s="11" t="s">
        <v>32</v>
      </c>
      <c r="C6" s="11" t="s">
        <v>33</v>
      </c>
      <c r="D6" s="10" t="s">
        <v>31</v>
      </c>
      <c r="E6" s="8">
        <f>3*32</f>
        <v>96</v>
      </c>
      <c r="F6" s="12"/>
      <c r="G6" s="12"/>
      <c r="H6" s="12"/>
      <c r="I6" s="12"/>
      <c r="J6" s="12"/>
      <c r="K6" s="12"/>
      <c r="L6" s="25"/>
    </row>
    <row r="7" ht="33" customHeight="1" spans="1:12">
      <c r="A7" s="10">
        <v>3</v>
      </c>
      <c r="B7" s="11" t="s">
        <v>34</v>
      </c>
      <c r="C7" s="11" t="s">
        <v>35</v>
      </c>
      <c r="D7" s="10" t="s">
        <v>31</v>
      </c>
      <c r="E7" s="8">
        <f>173*6</f>
        <v>1038</v>
      </c>
      <c r="F7" s="12"/>
      <c r="G7" s="12"/>
      <c r="H7" s="12"/>
      <c r="I7" s="12"/>
      <c r="J7" s="12"/>
      <c r="K7" s="12"/>
      <c r="L7" s="12"/>
    </row>
    <row r="8" s="30" customFormat="1" ht="30" customHeight="1" spans="1:12">
      <c r="A8" s="13"/>
      <c r="B8" s="14" t="s">
        <v>36</v>
      </c>
      <c r="C8" s="15"/>
      <c r="D8" s="13" t="s">
        <v>12</v>
      </c>
      <c r="E8" s="16"/>
      <c r="F8" s="32"/>
      <c r="G8" s="32"/>
      <c r="H8" s="32"/>
      <c r="I8" s="32"/>
      <c r="J8" s="32"/>
      <c r="K8" s="32"/>
      <c r="L8" s="32"/>
    </row>
    <row r="9" s="1" customFormat="1" ht="33" customHeight="1" spans="1:12">
      <c r="A9" s="13" t="s">
        <v>37</v>
      </c>
      <c r="B9" s="14" t="s">
        <v>38</v>
      </c>
      <c r="C9" s="15"/>
      <c r="D9" s="31"/>
      <c r="E9" s="16"/>
      <c r="F9" s="17"/>
      <c r="G9" s="17"/>
      <c r="H9" s="17"/>
      <c r="I9" s="17"/>
      <c r="J9" s="17"/>
      <c r="K9" s="17"/>
      <c r="L9" s="17"/>
    </row>
    <row r="10" ht="71" customHeight="1" spans="1:12">
      <c r="A10" s="10">
        <v>4</v>
      </c>
      <c r="B10" s="11" t="s">
        <v>29</v>
      </c>
      <c r="C10" s="11" t="s">
        <v>30</v>
      </c>
      <c r="D10" s="10" t="s">
        <v>31</v>
      </c>
      <c r="E10" s="8">
        <f>142*32</f>
        <v>4544</v>
      </c>
      <c r="F10" s="12"/>
      <c r="G10" s="12"/>
      <c r="H10" s="12"/>
      <c r="I10" s="12"/>
      <c r="J10" s="12"/>
      <c r="K10" s="12"/>
      <c r="L10" s="25"/>
    </row>
    <row r="11" ht="33" customHeight="1" spans="1:12">
      <c r="A11" s="10">
        <v>5</v>
      </c>
      <c r="B11" s="11" t="s">
        <v>34</v>
      </c>
      <c r="C11" s="11" t="s">
        <v>35</v>
      </c>
      <c r="D11" s="10" t="s">
        <v>31</v>
      </c>
      <c r="E11" s="8">
        <f>142*6</f>
        <v>852</v>
      </c>
      <c r="F11" s="12"/>
      <c r="G11" s="12"/>
      <c r="H11" s="12"/>
      <c r="I11" s="12"/>
      <c r="J11" s="12"/>
      <c r="K11" s="12"/>
      <c r="L11" s="12"/>
    </row>
    <row r="12" s="1" customFormat="1" ht="29" customHeight="1" spans="1:12">
      <c r="A12" s="13"/>
      <c r="B12" s="14" t="s">
        <v>39</v>
      </c>
      <c r="C12" s="15"/>
      <c r="D12" s="13" t="s">
        <v>12</v>
      </c>
      <c r="E12" s="16"/>
      <c r="F12" s="17"/>
      <c r="G12" s="17"/>
      <c r="H12" s="17"/>
      <c r="I12" s="17"/>
      <c r="J12" s="17"/>
      <c r="K12" s="17"/>
      <c r="L12" s="17"/>
    </row>
    <row r="13" s="1" customFormat="1" ht="33" customHeight="1" spans="1:12">
      <c r="A13" s="13" t="s">
        <v>40</v>
      </c>
      <c r="B13" s="14" t="s">
        <v>41</v>
      </c>
      <c r="C13" s="15"/>
      <c r="D13" s="31"/>
      <c r="E13" s="16"/>
      <c r="F13" s="17"/>
      <c r="G13" s="17"/>
      <c r="H13" s="17"/>
      <c r="I13" s="17"/>
      <c r="J13" s="17"/>
      <c r="K13" s="17"/>
      <c r="L13" s="17"/>
    </row>
    <row r="14" ht="65" customHeight="1" spans="1:12">
      <c r="A14" s="10">
        <v>6</v>
      </c>
      <c r="B14" s="11" t="s">
        <v>29</v>
      </c>
      <c r="C14" s="11" t="s">
        <v>30</v>
      </c>
      <c r="D14" s="10" t="s">
        <v>31</v>
      </c>
      <c r="E14" s="8">
        <f>177*32</f>
        <v>5664</v>
      </c>
      <c r="F14" s="12"/>
      <c r="G14" s="12"/>
      <c r="H14" s="12"/>
      <c r="I14" s="12"/>
      <c r="J14" s="12"/>
      <c r="K14" s="12"/>
      <c r="L14" s="25"/>
    </row>
    <row r="15" ht="65" customHeight="1" spans="1:12">
      <c r="A15" s="10">
        <v>7</v>
      </c>
      <c r="B15" s="11" t="s">
        <v>32</v>
      </c>
      <c r="C15" s="11" t="s">
        <v>33</v>
      </c>
      <c r="D15" s="10" t="s">
        <v>31</v>
      </c>
      <c r="E15" s="8">
        <f>10*32</f>
        <v>320</v>
      </c>
      <c r="F15" s="12"/>
      <c r="G15" s="12"/>
      <c r="H15" s="12"/>
      <c r="I15" s="12"/>
      <c r="J15" s="12"/>
      <c r="K15" s="12"/>
      <c r="L15" s="25"/>
    </row>
    <row r="16" ht="33" customHeight="1" spans="1:12">
      <c r="A16" s="10">
        <v>8</v>
      </c>
      <c r="B16" s="11" t="s">
        <v>34</v>
      </c>
      <c r="C16" s="11" t="s">
        <v>35</v>
      </c>
      <c r="D16" s="10" t="s">
        <v>31</v>
      </c>
      <c r="E16" s="8">
        <f>187*6</f>
        <v>1122</v>
      </c>
      <c r="F16" s="12"/>
      <c r="G16" s="12"/>
      <c r="H16" s="12"/>
      <c r="I16" s="12"/>
      <c r="J16" s="12"/>
      <c r="K16" s="12"/>
      <c r="L16" s="12"/>
    </row>
    <row r="17" s="1" customFormat="1" ht="31" customHeight="1" spans="1:12">
      <c r="A17" s="13"/>
      <c r="B17" s="14" t="s">
        <v>42</v>
      </c>
      <c r="C17" s="15"/>
      <c r="D17" s="13" t="s">
        <v>12</v>
      </c>
      <c r="E17" s="16"/>
      <c r="F17" s="17"/>
      <c r="G17" s="17"/>
      <c r="H17" s="17"/>
      <c r="I17" s="17"/>
      <c r="J17" s="17"/>
      <c r="K17" s="17"/>
      <c r="L17" s="17"/>
    </row>
    <row r="18" s="1" customFormat="1" ht="33" customHeight="1" spans="1:12">
      <c r="A18" s="13" t="s">
        <v>43</v>
      </c>
      <c r="B18" s="14" t="s">
        <v>44</v>
      </c>
      <c r="C18" s="15"/>
      <c r="D18" s="31"/>
      <c r="E18" s="16"/>
      <c r="F18" s="17"/>
      <c r="G18" s="17"/>
      <c r="H18" s="17"/>
      <c r="I18" s="17"/>
      <c r="J18" s="17"/>
      <c r="K18" s="17"/>
      <c r="L18" s="17"/>
    </row>
    <row r="19" ht="63" customHeight="1" spans="1:12">
      <c r="A19" s="10">
        <v>9</v>
      </c>
      <c r="B19" s="11" t="s">
        <v>29</v>
      </c>
      <c r="C19" s="11" t="s">
        <v>30</v>
      </c>
      <c r="D19" s="10" t="s">
        <v>31</v>
      </c>
      <c r="E19" s="8">
        <f>142*32</f>
        <v>4544</v>
      </c>
      <c r="F19" s="12"/>
      <c r="G19" s="12"/>
      <c r="H19" s="12"/>
      <c r="I19" s="12"/>
      <c r="J19" s="12"/>
      <c r="K19" s="12"/>
      <c r="L19" s="25"/>
    </row>
    <row r="20" ht="63" customHeight="1" spans="1:12">
      <c r="A20" s="10">
        <v>10</v>
      </c>
      <c r="B20" s="11" t="s">
        <v>32</v>
      </c>
      <c r="C20" s="11" t="s">
        <v>33</v>
      </c>
      <c r="D20" s="10" t="s">
        <v>31</v>
      </c>
      <c r="E20" s="8">
        <f>3*32</f>
        <v>96</v>
      </c>
      <c r="F20" s="12"/>
      <c r="G20" s="12"/>
      <c r="H20" s="12"/>
      <c r="I20" s="12"/>
      <c r="J20" s="12"/>
      <c r="K20" s="12"/>
      <c r="L20" s="25"/>
    </row>
    <row r="21" ht="33" customHeight="1" spans="1:12">
      <c r="A21" s="10">
        <v>11</v>
      </c>
      <c r="B21" s="11" t="s">
        <v>34</v>
      </c>
      <c r="C21" s="11" t="s">
        <v>35</v>
      </c>
      <c r="D21" s="10" t="s">
        <v>31</v>
      </c>
      <c r="E21" s="8">
        <f>145*6</f>
        <v>870</v>
      </c>
      <c r="F21" s="12"/>
      <c r="G21" s="12"/>
      <c r="H21" s="12"/>
      <c r="I21" s="12"/>
      <c r="J21" s="12"/>
      <c r="K21" s="12"/>
      <c r="L21" s="12"/>
    </row>
    <row r="22" s="1" customFormat="1" ht="33" customHeight="1" spans="1:12">
      <c r="A22" s="13"/>
      <c r="B22" s="14" t="s">
        <v>45</v>
      </c>
      <c r="C22" s="15"/>
      <c r="D22" s="13" t="s">
        <v>12</v>
      </c>
      <c r="E22" s="16"/>
      <c r="F22" s="17"/>
      <c r="G22" s="17"/>
      <c r="H22" s="17"/>
      <c r="I22" s="17"/>
      <c r="J22" s="17"/>
      <c r="K22" s="17"/>
      <c r="L22" s="17"/>
    </row>
    <row r="23" s="1" customFormat="1" ht="33" customHeight="1" spans="1:12">
      <c r="A23" s="13" t="s">
        <v>46</v>
      </c>
      <c r="B23" s="14" t="s">
        <v>47</v>
      </c>
      <c r="C23" s="15"/>
      <c r="D23" s="31"/>
      <c r="E23" s="16"/>
      <c r="F23" s="17"/>
      <c r="G23" s="17"/>
      <c r="H23" s="17"/>
      <c r="I23" s="17"/>
      <c r="J23" s="17"/>
      <c r="K23" s="17"/>
      <c r="L23" s="17"/>
    </row>
    <row r="24" ht="65" customHeight="1" spans="1:12">
      <c r="A24" s="10">
        <v>12</v>
      </c>
      <c r="B24" s="11" t="s">
        <v>29</v>
      </c>
      <c r="C24" s="11" t="s">
        <v>30</v>
      </c>
      <c r="D24" s="10" t="s">
        <v>31</v>
      </c>
      <c r="E24" s="8">
        <f>177*32</f>
        <v>5664</v>
      </c>
      <c r="F24" s="12"/>
      <c r="G24" s="12"/>
      <c r="H24" s="12"/>
      <c r="I24" s="12"/>
      <c r="J24" s="12"/>
      <c r="K24" s="12"/>
      <c r="L24" s="25"/>
    </row>
    <row r="25" ht="65" customHeight="1" spans="1:12">
      <c r="A25" s="10">
        <v>13</v>
      </c>
      <c r="B25" s="11" t="s">
        <v>32</v>
      </c>
      <c r="C25" s="11" t="s">
        <v>33</v>
      </c>
      <c r="D25" s="10" t="s">
        <v>31</v>
      </c>
      <c r="E25" s="8">
        <f>11*32</f>
        <v>352</v>
      </c>
      <c r="F25" s="12"/>
      <c r="G25" s="12"/>
      <c r="H25" s="12"/>
      <c r="I25" s="12"/>
      <c r="J25" s="12"/>
      <c r="K25" s="12"/>
      <c r="L25" s="25"/>
    </row>
    <row r="26" ht="33" customHeight="1" spans="1:12">
      <c r="A26" s="10">
        <v>14</v>
      </c>
      <c r="B26" s="11" t="s">
        <v>34</v>
      </c>
      <c r="C26" s="11" t="s">
        <v>35</v>
      </c>
      <c r="D26" s="10" t="s">
        <v>31</v>
      </c>
      <c r="E26" s="8">
        <f>188*6</f>
        <v>1128</v>
      </c>
      <c r="F26" s="12"/>
      <c r="G26" s="12"/>
      <c r="H26" s="12"/>
      <c r="I26" s="12"/>
      <c r="J26" s="12"/>
      <c r="K26" s="12"/>
      <c r="L26" s="12"/>
    </row>
    <row r="27" s="1" customFormat="1" ht="33" customHeight="1" spans="1:12">
      <c r="A27" s="13"/>
      <c r="B27" s="14" t="s">
        <v>48</v>
      </c>
      <c r="C27" s="15"/>
      <c r="D27" s="13" t="s">
        <v>12</v>
      </c>
      <c r="E27" s="16"/>
      <c r="F27" s="17"/>
      <c r="G27" s="17"/>
      <c r="H27" s="17"/>
      <c r="I27" s="17"/>
      <c r="J27" s="17"/>
      <c r="K27" s="17"/>
      <c r="L27" s="17"/>
    </row>
    <row r="28" s="1" customFormat="1" ht="33" customHeight="1" spans="1:12">
      <c r="A28" s="13" t="s">
        <v>49</v>
      </c>
      <c r="B28" s="14" t="s">
        <v>50</v>
      </c>
      <c r="C28" s="15"/>
      <c r="D28" s="31"/>
      <c r="E28" s="16"/>
      <c r="F28" s="17"/>
      <c r="G28" s="17"/>
      <c r="H28" s="17"/>
      <c r="I28" s="17"/>
      <c r="J28" s="17"/>
      <c r="K28" s="17"/>
      <c r="L28" s="17"/>
    </row>
    <row r="29" ht="62" customHeight="1" spans="1:12">
      <c r="A29" s="10">
        <v>15</v>
      </c>
      <c r="B29" s="11" t="s">
        <v>29</v>
      </c>
      <c r="C29" s="11" t="s">
        <v>30</v>
      </c>
      <c r="D29" s="10" t="s">
        <v>31</v>
      </c>
      <c r="E29" s="8">
        <f>173*32</f>
        <v>5536</v>
      </c>
      <c r="F29" s="12"/>
      <c r="G29" s="12"/>
      <c r="H29" s="12"/>
      <c r="I29" s="12"/>
      <c r="J29" s="12"/>
      <c r="K29" s="12"/>
      <c r="L29" s="25"/>
    </row>
    <row r="30" ht="33" customHeight="1" spans="1:12">
      <c r="A30" s="10">
        <v>16</v>
      </c>
      <c r="B30" s="11" t="s">
        <v>34</v>
      </c>
      <c r="C30" s="11" t="s">
        <v>35</v>
      </c>
      <c r="D30" s="10" t="s">
        <v>31</v>
      </c>
      <c r="E30" s="8">
        <f>173*6</f>
        <v>1038</v>
      </c>
      <c r="F30" s="12"/>
      <c r="G30" s="12"/>
      <c r="H30" s="12"/>
      <c r="I30" s="12"/>
      <c r="J30" s="12"/>
      <c r="K30" s="12"/>
      <c r="L30" s="12"/>
    </row>
    <row r="31" s="1" customFormat="1" ht="32" customHeight="1" spans="1:12">
      <c r="A31" s="13"/>
      <c r="B31" s="14" t="s">
        <v>51</v>
      </c>
      <c r="C31" s="15"/>
      <c r="D31" s="13"/>
      <c r="E31" s="16"/>
      <c r="F31" s="17"/>
      <c r="G31" s="17"/>
      <c r="H31" s="17"/>
      <c r="I31" s="17"/>
      <c r="J31" s="17"/>
      <c r="K31" s="17"/>
      <c r="L31" s="17"/>
    </row>
    <row r="32" s="1" customFormat="1" ht="32" customHeight="1" spans="1:12">
      <c r="A32" s="13" t="s">
        <v>52</v>
      </c>
      <c r="B32" s="14" t="s">
        <v>53</v>
      </c>
      <c r="C32" s="15"/>
      <c r="D32" s="13" t="s">
        <v>12</v>
      </c>
      <c r="E32" s="16"/>
      <c r="F32" s="17"/>
      <c r="G32" s="17"/>
      <c r="H32" s="17"/>
      <c r="I32" s="17"/>
      <c r="J32" s="17"/>
      <c r="K32" s="17"/>
      <c r="L32" s="17"/>
    </row>
    <row r="33" s="1" customFormat="1" ht="32" customHeight="1" spans="1:12">
      <c r="A33" s="13" t="s">
        <v>54</v>
      </c>
      <c r="B33" s="14" t="s">
        <v>55</v>
      </c>
      <c r="C33" s="15"/>
      <c r="D33" s="13" t="s">
        <v>12</v>
      </c>
      <c r="E33" s="16"/>
      <c r="F33" s="17"/>
      <c r="G33" s="17"/>
      <c r="H33" s="17"/>
      <c r="I33" s="17"/>
      <c r="J33" s="17"/>
      <c r="K33" s="17"/>
      <c r="L33" s="17"/>
    </row>
    <row r="34" s="1" customFormat="1" ht="33" customHeight="1" spans="1:12">
      <c r="A34" s="13" t="s">
        <v>56</v>
      </c>
      <c r="B34" s="14" t="s">
        <v>57</v>
      </c>
      <c r="C34" s="15"/>
      <c r="D34" s="13" t="s">
        <v>12</v>
      </c>
      <c r="E34" s="16"/>
      <c r="F34" s="17"/>
      <c r="G34" s="17"/>
      <c r="H34" s="17"/>
      <c r="I34" s="17"/>
      <c r="J34" s="17"/>
      <c r="K34" s="17"/>
      <c r="L34" s="17"/>
    </row>
    <row r="35" s="2" customFormat="1" ht="27" customHeight="1" spans="1:12">
      <c r="A35" s="10"/>
      <c r="B35" s="18" t="s">
        <v>58</v>
      </c>
      <c r="C35" s="19"/>
      <c r="D35" s="10" t="s">
        <v>12</v>
      </c>
      <c r="E35" s="8"/>
      <c r="F35" s="12"/>
      <c r="G35" s="12"/>
      <c r="H35" s="12"/>
      <c r="I35" s="12"/>
      <c r="J35" s="12"/>
      <c r="K35" s="12"/>
      <c r="L35" s="12"/>
    </row>
    <row r="36" ht="139" customHeight="1" spans="1:12">
      <c r="A36" s="20" t="s">
        <v>59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</row>
    <row r="37" ht="13.5" spans="2:6">
      <c r="B37" s="21" t="s">
        <v>15</v>
      </c>
      <c r="C37" s="21"/>
      <c r="D37" s="22"/>
      <c r="E37" s="23" t="s">
        <v>16</v>
      </c>
      <c r="F37" s="23"/>
    </row>
    <row r="38" ht="13.5" spans="2:6">
      <c r="B38" s="21"/>
      <c r="C38" s="21"/>
      <c r="D38" s="22"/>
      <c r="E38" s="23" t="s">
        <v>17</v>
      </c>
      <c r="F38" s="23"/>
    </row>
  </sheetData>
  <mergeCells count="19">
    <mergeCell ref="A1:L1"/>
    <mergeCell ref="A2:L2"/>
    <mergeCell ref="B4:C4"/>
    <mergeCell ref="B8:C8"/>
    <mergeCell ref="B9:C9"/>
    <mergeCell ref="B12:C12"/>
    <mergeCell ref="B13:C13"/>
    <mergeCell ref="B17:C17"/>
    <mergeCell ref="B18:C18"/>
    <mergeCell ref="B22:C22"/>
    <mergeCell ref="B23:C23"/>
    <mergeCell ref="B27:C27"/>
    <mergeCell ref="B28:C28"/>
    <mergeCell ref="B31:C31"/>
    <mergeCell ref="B32:C32"/>
    <mergeCell ref="B33:C33"/>
    <mergeCell ref="B34:C34"/>
    <mergeCell ref="B35:C35"/>
    <mergeCell ref="A36:L36"/>
  </mergeCells>
  <printOptions horizontalCentered="1"/>
  <pageMargins left="0.118055555555556" right="0.118055555555556" top="0.594444444444444" bottom="0" header="0.594444444444444" footer="0"/>
  <pageSetup paperSize="9" scale="67" orientation="portrait" horizontalDpi="600"/>
  <headerFooter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3"/>
  <sheetViews>
    <sheetView showGridLines="0" view="pageBreakPreview" zoomScaleNormal="100" workbookViewId="0">
      <pane ySplit="3" topLeftCell="A7" activePane="bottomLeft" state="frozen"/>
      <selection/>
      <selection pane="bottomLeft" activeCell="B12" sqref="B12:G13"/>
    </sheetView>
  </sheetViews>
  <sheetFormatPr defaultColWidth="9" defaultRowHeight="12"/>
  <cols>
    <col min="1" max="1" width="5.5047619047619" customWidth="1"/>
    <col min="2" max="2" width="22.7142857142857" customWidth="1"/>
    <col min="3" max="3" width="38" customWidth="1"/>
    <col min="4" max="4" width="6" customWidth="1"/>
    <col min="5" max="5" width="10.6666666666667" style="3" customWidth="1"/>
    <col min="6" max="6" width="8.5047619047619" customWidth="1"/>
    <col min="7" max="11" width="12.1714285714286" customWidth="1"/>
    <col min="12" max="12" width="11" customWidth="1"/>
    <col min="15" max="15" width="12.4285714285714" style="4" hidden="1" customWidth="1"/>
    <col min="16" max="18" width="9" style="4" hidden="1" customWidth="1"/>
    <col min="19" max="19" width="9.57142857142857" style="4" hidden="1" customWidth="1"/>
    <col min="20" max="20" width="9" style="4" hidden="1" customWidth="1"/>
    <col min="21" max="21" width="12.8571428571429" style="5" hidden="1" customWidth="1"/>
    <col min="22" max="22" width="9" style="4" hidden="1" customWidth="1"/>
    <col min="23" max="23" width="9.57142857142857" style="4" hidden="1" customWidth="1"/>
    <col min="24" max="24" width="9" style="4" hidden="1" customWidth="1"/>
    <col min="25" max="25" width="12.8571428571429" style="4" hidden="1" customWidth="1"/>
  </cols>
  <sheetData>
    <row r="1" ht="57" customHeight="1" spans="1:12">
      <c r="A1" s="6" t="s">
        <v>60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ht="38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ht="86" customHeight="1" spans="1:25">
      <c r="A3" s="8" t="s">
        <v>2</v>
      </c>
      <c r="B3" s="8" t="s">
        <v>3</v>
      </c>
      <c r="C3" s="8" t="s">
        <v>19</v>
      </c>
      <c r="D3" s="8" t="s">
        <v>20</v>
      </c>
      <c r="E3" s="8" t="s">
        <v>21</v>
      </c>
      <c r="F3" s="9" t="s">
        <v>22</v>
      </c>
      <c r="G3" s="9" t="s">
        <v>23</v>
      </c>
      <c r="H3" s="9" t="s">
        <v>24</v>
      </c>
      <c r="I3" s="24" t="s">
        <v>25</v>
      </c>
      <c r="J3" s="24" t="s">
        <v>26</v>
      </c>
      <c r="K3" s="24" t="s">
        <v>27</v>
      </c>
      <c r="L3" s="9" t="s">
        <v>8</v>
      </c>
      <c r="S3" s="4" t="s">
        <v>61</v>
      </c>
      <c r="U3" s="5" t="s">
        <v>62</v>
      </c>
      <c r="W3" s="4" t="s">
        <v>63</v>
      </c>
      <c r="Y3" s="4" t="s">
        <v>64</v>
      </c>
    </row>
    <row r="4" ht="63" customHeight="1" spans="1:25">
      <c r="A4" s="10">
        <v>1</v>
      </c>
      <c r="B4" s="11" t="s">
        <v>29</v>
      </c>
      <c r="C4" s="11" t="s">
        <v>30</v>
      </c>
      <c r="D4" s="10" t="s">
        <v>31</v>
      </c>
      <c r="E4" s="8">
        <v>36008</v>
      </c>
      <c r="F4" s="12"/>
      <c r="G4" s="12"/>
      <c r="H4" s="12"/>
      <c r="I4" s="12"/>
      <c r="J4" s="12"/>
      <c r="K4" s="12"/>
      <c r="L4" s="25"/>
      <c r="O4" s="26" t="s">
        <v>29</v>
      </c>
      <c r="Q4" s="4">
        <v>30400</v>
      </c>
      <c r="S4" s="4">
        <f>13039.29+10705.62+13216.52+10961.57+13216.52+13295.4</f>
        <v>74434.92</v>
      </c>
      <c r="U4" s="28">
        <f>+Q4/S4</f>
        <v>0.408410461111532</v>
      </c>
      <c r="W4" s="4">
        <f>159815.85-S4</f>
        <v>85380.93</v>
      </c>
      <c r="Y4" s="4">
        <f>+W4*U4</f>
        <v>34870.4649914314</v>
      </c>
    </row>
    <row r="5" ht="63" customHeight="1" spans="1:25">
      <c r="A5" s="10">
        <v>2</v>
      </c>
      <c r="B5" s="11" t="s">
        <v>32</v>
      </c>
      <c r="C5" s="11" t="s">
        <v>33</v>
      </c>
      <c r="D5" s="10" t="s">
        <v>31</v>
      </c>
      <c r="E5" s="8">
        <v>991</v>
      </c>
      <c r="F5" s="12"/>
      <c r="G5" s="12"/>
      <c r="H5" s="12"/>
      <c r="I5" s="12"/>
      <c r="J5" s="12"/>
      <c r="K5" s="12"/>
      <c r="L5" s="25"/>
      <c r="O5" s="26" t="s">
        <v>32</v>
      </c>
      <c r="Q5" s="4">
        <v>864</v>
      </c>
      <c r="U5" s="28">
        <f>+Q5/S4</f>
        <v>0.0116074552105383</v>
      </c>
      <c r="Y5" s="4">
        <f>+U5*W4</f>
        <v>991.055320809104</v>
      </c>
    </row>
    <row r="6" ht="33" customHeight="1" spans="1:25">
      <c r="A6" s="10">
        <v>3</v>
      </c>
      <c r="B6" s="11" t="s">
        <v>34</v>
      </c>
      <c r="C6" s="11" t="s">
        <v>35</v>
      </c>
      <c r="D6" s="10" t="s">
        <v>31</v>
      </c>
      <c r="E6" s="8">
        <f>1156*6</f>
        <v>6936</v>
      </c>
      <c r="F6" s="12"/>
      <c r="G6" s="12"/>
      <c r="H6" s="12"/>
      <c r="I6" s="12"/>
      <c r="J6" s="12"/>
      <c r="K6" s="12"/>
      <c r="L6" s="12"/>
      <c r="O6" s="26" t="s">
        <v>34</v>
      </c>
      <c r="Q6" s="4">
        <v>977</v>
      </c>
      <c r="U6" s="28">
        <f>+Q6/S4</f>
        <v>0.0131255598850647</v>
      </c>
      <c r="Y6" s="4">
        <f>+U6*W4</f>
        <v>1120.67250975752</v>
      </c>
    </row>
    <row r="7" s="1" customFormat="1" ht="32" customHeight="1" spans="1:25">
      <c r="A7" s="13">
        <v>4</v>
      </c>
      <c r="B7" s="14" t="s">
        <v>65</v>
      </c>
      <c r="C7" s="15"/>
      <c r="D7" s="13" t="s">
        <v>12</v>
      </c>
      <c r="E7" s="16"/>
      <c r="F7" s="17"/>
      <c r="G7" s="17"/>
      <c r="H7" s="17"/>
      <c r="I7" s="17"/>
      <c r="J7" s="17"/>
      <c r="K7" s="17"/>
      <c r="L7" s="17"/>
      <c r="O7" s="27"/>
      <c r="P7" s="27"/>
      <c r="Q7" s="27"/>
      <c r="R7" s="27"/>
      <c r="S7" s="27"/>
      <c r="T7" s="27"/>
      <c r="U7" s="29"/>
      <c r="V7" s="27"/>
      <c r="W7" s="27"/>
      <c r="X7" s="27"/>
      <c r="Y7" s="27"/>
    </row>
    <row r="8" s="1" customFormat="1" ht="32" customHeight="1" spans="1:25">
      <c r="A8" s="13">
        <v>5</v>
      </c>
      <c r="B8" s="14" t="s">
        <v>55</v>
      </c>
      <c r="C8" s="15"/>
      <c r="D8" s="13" t="s">
        <v>12</v>
      </c>
      <c r="E8" s="16"/>
      <c r="F8" s="17"/>
      <c r="G8" s="17"/>
      <c r="H8" s="17"/>
      <c r="I8" s="17"/>
      <c r="J8" s="17"/>
      <c r="K8" s="17"/>
      <c r="L8" s="17"/>
      <c r="O8" s="27"/>
      <c r="P8" s="27"/>
      <c r="Q8" s="27"/>
      <c r="R8" s="27"/>
      <c r="S8" s="27"/>
      <c r="T8" s="27"/>
      <c r="U8" s="29"/>
      <c r="V8" s="27"/>
      <c r="W8" s="27"/>
      <c r="X8" s="27"/>
      <c r="Y8" s="27"/>
    </row>
    <row r="9" s="1" customFormat="1" ht="33" customHeight="1" spans="1:25">
      <c r="A9" s="13">
        <v>6</v>
      </c>
      <c r="B9" s="14" t="s">
        <v>66</v>
      </c>
      <c r="C9" s="15"/>
      <c r="D9" s="13" t="s">
        <v>12</v>
      </c>
      <c r="E9" s="16"/>
      <c r="F9" s="17"/>
      <c r="G9" s="17"/>
      <c r="H9" s="17"/>
      <c r="I9" s="17"/>
      <c r="J9" s="17"/>
      <c r="K9" s="17"/>
      <c r="L9" s="17"/>
      <c r="O9" s="27"/>
      <c r="P9" s="27"/>
      <c r="Q9" s="27"/>
      <c r="R9" s="27"/>
      <c r="S9" s="27"/>
      <c r="T9" s="27"/>
      <c r="U9" s="29"/>
      <c r="V9" s="27"/>
      <c r="W9" s="27"/>
      <c r="X9" s="27"/>
      <c r="Y9" s="27"/>
    </row>
    <row r="10" s="2" customFormat="1" ht="27" customHeight="1" spans="1:25">
      <c r="A10" s="10"/>
      <c r="B10" s="18" t="s">
        <v>58</v>
      </c>
      <c r="C10" s="19"/>
      <c r="D10" s="10" t="s">
        <v>12</v>
      </c>
      <c r="E10" s="8"/>
      <c r="F10" s="12"/>
      <c r="G10" s="12"/>
      <c r="H10" s="12"/>
      <c r="I10" s="12"/>
      <c r="J10" s="12"/>
      <c r="K10" s="12"/>
      <c r="L10" s="12"/>
      <c r="O10" s="4"/>
      <c r="P10" s="4"/>
      <c r="Q10" s="4"/>
      <c r="R10" s="4"/>
      <c r="S10" s="4"/>
      <c r="T10" s="4"/>
      <c r="U10" s="5"/>
      <c r="V10" s="4"/>
      <c r="W10" s="4"/>
      <c r="X10" s="4"/>
      <c r="Y10" s="4"/>
    </row>
    <row r="11" ht="164" customHeight="1" spans="1:12">
      <c r="A11" s="20" t="s">
        <v>67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</row>
    <row r="12" ht="13.5" spans="2:6">
      <c r="B12" s="21" t="s">
        <v>15</v>
      </c>
      <c r="C12" s="21"/>
      <c r="D12" s="22"/>
      <c r="E12" s="23" t="s">
        <v>16</v>
      </c>
      <c r="F12" s="23"/>
    </row>
    <row r="13" ht="13.5" spans="2:6">
      <c r="B13" s="21"/>
      <c r="C13" s="21"/>
      <c r="D13" s="22"/>
      <c r="E13" s="23" t="s">
        <v>17</v>
      </c>
      <c r="F13" s="23"/>
    </row>
  </sheetData>
  <autoFilter ref="A3:Q11">
    <extLst/>
  </autoFilter>
  <mergeCells count="7">
    <mergeCell ref="A1:L1"/>
    <mergeCell ref="A2:L2"/>
    <mergeCell ref="B7:C7"/>
    <mergeCell ref="B8:C8"/>
    <mergeCell ref="B9:C9"/>
    <mergeCell ref="B10:C10"/>
    <mergeCell ref="A11:L11"/>
  </mergeCells>
  <printOptions horizontalCentered="1"/>
  <pageMargins left="0.118055555555556" right="0.118055555555556" top="0.594444444444444" bottom="0" header="0.594444444444444" footer="0"/>
  <pageSetup paperSize="9" scale="6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汇总表</vt:lpstr>
      <vt:lpstr>招标清单2024.7.13（A组团包工包料）</vt:lpstr>
      <vt:lpstr>招标清单2024.7.13（B组团包工包料）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招采中心2</cp:lastModifiedBy>
  <dcterms:created xsi:type="dcterms:W3CDTF">2024-06-19T13:56:00Z</dcterms:created>
  <dcterms:modified xsi:type="dcterms:W3CDTF">2024-07-15T01:29:58Z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CE6F446AD59142FF91BF3533E149455C_12</vt:lpwstr>
  </property>
  <property fmtid="{D5CDD505-2E9C-101B-9397-08002B2CF9AE}" pid="3" name="KSOProductBuildVer">
    <vt:lpwstr>2052-12.1.0.17147</vt:lpwstr>
  </property>
</Properties>
</file>